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de Tanque Séptico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de Tanque Séptico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medio diario</t>
        </is>
      </c>
      <c r="B5" s="6">
        <f>'Datos de Entrada'!B6</f>
        <v/>
      </c>
      <c r="C5" s="4" t="inlineStr">
        <is>
          <t>m3/d</t>
        </is>
      </c>
      <c r="D5" s="4" t="inlineStr">
        <is>
          <t>Entrada</t>
        </is>
      </c>
      <c r="E5" s="4" t="inlineStr"/>
      <c r="F5" s="4" t="inlineStr"/>
    </row>
    <row r="6">
      <c r="A6" s="4" t="inlineStr">
        <is>
          <t>Q medio horario</t>
        </is>
      </c>
      <c r="B6" s="6">
        <f>'Datos de Entrada'!B8</f>
        <v/>
      </c>
      <c r="C6" s="4" t="inlineStr">
        <is>
          <t>m3/h</t>
        </is>
      </c>
      <c r="D6" s="4" t="inlineStr">
        <is>
          <t>Entrada</t>
        </is>
      </c>
      <c r="E6" s="4" t="inlineStr"/>
      <c r="F6" s="4" t="inlineStr"/>
    </row>
    <row r="7">
      <c r="A7" s="4" t="inlineStr">
        <is>
          <t>SST afluente</t>
        </is>
      </c>
      <c r="B7" s="6">
        <f>'Datos de Entrada'!B13</f>
        <v/>
      </c>
      <c r="C7" s="4" t="inlineStr">
        <is>
          <t>mg/L</t>
        </is>
      </c>
      <c r="D7" s="4" t="inlineStr">
        <is>
          <t>Entrada</t>
        </is>
      </c>
      <c r="E7" s="4" t="inlineStr"/>
      <c r="F7" s="4" t="inlineStr"/>
    </row>
    <row r="8">
      <c r="A8" s="4" t="inlineStr">
        <is>
          <t>TRH</t>
        </is>
      </c>
      <c r="B8" s="5" t="n">
        <v>2.5</v>
      </c>
      <c r="C8" s="4" t="inlineStr">
        <is>
          <t>d</t>
        </is>
      </c>
      <c r="D8" s="4" t="inlineStr">
        <is>
          <t>2-3</t>
        </is>
      </c>
      <c r="E8" s="4">
        <f>IF(AND(B8&gt;=2,B8&lt;=3),"CUMPLE","REVISAR")</f>
        <v/>
      </c>
      <c r="F8" s="4" t="inlineStr"/>
    </row>
    <row r="9">
      <c r="A9" s="4" t="inlineStr">
        <is>
          <t>Carga hidráulica Qmedio</t>
        </is>
      </c>
      <c r="B9" s="5" t="n">
        <v>1.5</v>
      </c>
      <c r="C9" s="4" t="inlineStr">
        <is>
          <t>m/h</t>
        </is>
      </c>
      <c r="D9" s="4" t="inlineStr">
        <is>
          <t>≤1,5</t>
        </is>
      </c>
      <c r="E9" s="4" t="inlineStr"/>
      <c r="F9" s="4" t="inlineStr"/>
    </row>
    <row r="10">
      <c r="A10" s="4" t="inlineStr">
        <is>
          <t>Profundidad útil</t>
        </is>
      </c>
      <c r="B10" s="5" t="n">
        <v>1.1</v>
      </c>
      <c r="C10" s="4" t="inlineStr">
        <is>
          <t>m</t>
        </is>
      </c>
      <c r="D10" s="4" t="inlineStr">
        <is>
          <t>0,90-1,20</t>
        </is>
      </c>
      <c r="E10" s="4">
        <f>IF(AND(B10&gt;=0.9,B10&lt;=1.2),"CUMPLE","REVISAR")</f>
        <v/>
      </c>
      <c r="F10" s="4" t="inlineStr"/>
    </row>
    <row r="11">
      <c r="A11" s="4" t="inlineStr">
        <is>
          <t>Relación largo/ancho</t>
        </is>
      </c>
      <c r="B11" s="5" t="n">
        <v>3</v>
      </c>
      <c r="C11" s="4" t="inlineStr">
        <is>
          <t>-</t>
        </is>
      </c>
      <c r="D11" s="4" t="inlineStr">
        <is>
          <t>3:1</t>
        </is>
      </c>
      <c r="E11" s="4" t="inlineStr"/>
      <c r="F11" s="4" t="inlineStr"/>
    </row>
    <row r="12">
      <c r="A12" s="4" t="inlineStr">
        <is>
          <t>Frecuencia extracción lodos</t>
        </is>
      </c>
      <c r="B12" s="5" t="n">
        <v>2</v>
      </c>
      <c r="C12" s="4" t="inlineStr">
        <is>
          <t>años</t>
        </is>
      </c>
      <c r="D12" s="4" t="inlineStr">
        <is>
          <t>1-3</t>
        </is>
      </c>
      <c r="E12" s="4" t="inlineStr"/>
      <c r="F12" s="4" t="inlineStr"/>
    </row>
    <row r="13">
      <c r="A13" s="4" t="inlineStr">
        <is>
          <t>Volumen por TRH</t>
        </is>
      </c>
      <c r="B13" s="6">
        <f>B5*B8</f>
        <v/>
      </c>
      <c r="C13" s="4" t="inlineStr">
        <is>
          <t>m3</t>
        </is>
      </c>
      <c r="D13" s="4" t="inlineStr"/>
      <c r="E13" s="4" t="inlineStr"/>
      <c r="F13" s="4" t="inlineStr"/>
    </row>
    <row r="14">
      <c r="A14" s="4" t="inlineStr">
        <is>
          <t>Volumen por lodos</t>
        </is>
      </c>
      <c r="B14" s="6">
        <f>B5*IF(B12&lt;=1,2.7,IF(B12&lt;=2,3.5,4.2))</f>
        <v/>
      </c>
      <c r="C14" s="4" t="inlineStr">
        <is>
          <t>m3</t>
        </is>
      </c>
      <c r="D14" s="4" t="inlineStr"/>
      <c r="E14" s="4" t="inlineStr"/>
      <c r="F14" s="4" t="inlineStr"/>
    </row>
    <row r="15">
      <c r="A15" s="4" t="inlineStr">
        <is>
          <t>Volumen útil</t>
        </is>
      </c>
      <c r="B15" s="6">
        <f>MAX(B13,B14)</f>
        <v/>
      </c>
      <c r="C15" s="4" t="inlineStr">
        <is>
          <t>m3</t>
        </is>
      </c>
      <c r="D15" s="4" t="inlineStr"/>
      <c r="E15" s="4" t="inlineStr"/>
      <c r="F15" s="4" t="inlineStr"/>
    </row>
    <row r="16">
      <c r="A16" s="4" t="inlineStr">
        <is>
          <t>Superficie</t>
        </is>
      </c>
      <c r="B16" s="6">
        <f>B15/B10</f>
        <v/>
      </c>
      <c r="C16" s="4" t="inlineStr">
        <is>
          <t>m2</t>
        </is>
      </c>
      <c r="D16" s="4" t="inlineStr"/>
      <c r="E16" s="4" t="inlineStr"/>
      <c r="F16" s="4" t="inlineStr"/>
    </row>
    <row r="17">
      <c r="A17" s="4" t="inlineStr">
        <is>
          <t>Ancho</t>
        </is>
      </c>
      <c r="B17" s="6">
        <f>SQRT(B16/B11)</f>
        <v/>
      </c>
      <c r="C17" s="4" t="inlineStr">
        <is>
          <t>m</t>
        </is>
      </c>
      <c r="D17" s="4" t="inlineStr"/>
      <c r="E17" s="4" t="inlineStr"/>
      <c r="F17" s="4" t="inlineStr"/>
    </row>
    <row r="18">
      <c r="A18" s="4" t="inlineStr">
        <is>
          <t>Largo</t>
        </is>
      </c>
      <c r="B18" s="6">
        <f>B17*B11</f>
        <v/>
      </c>
      <c r="C18" s="4" t="inlineStr">
        <is>
          <t>m</t>
        </is>
      </c>
      <c r="D18" s="4" t="inlineStr"/>
      <c r="E18" s="4" t="inlineStr"/>
      <c r="F18" s="4" t="inlineStr"/>
    </row>
    <row r="19">
      <c r="A19" s="4" t="inlineStr">
        <is>
          <t>Carga hidráulica real</t>
        </is>
      </c>
      <c r="B19" s="6">
        <f>B6/B16</f>
        <v/>
      </c>
      <c r="C19" s="4" t="inlineStr">
        <is>
          <t>m/h</t>
        </is>
      </c>
      <c r="D19" s="4" t="inlineStr">
        <is>
          <t>≤1,5</t>
        </is>
      </c>
      <c r="E19" s="4">
        <f>IF(B19&lt;=B9,"CUMPLE","REVISAR")</f>
        <v/>
      </c>
      <c r="F19" s="4" t="inlineStr"/>
    </row>
    <row r="20">
      <c r="A20" s="4" t="inlineStr">
        <is>
          <t>Lodos secos estabilizados</t>
        </is>
      </c>
      <c r="B20" s="6">
        <f>B5*B7/1000*0.55*(0.25+0.75*0.6)</f>
        <v/>
      </c>
      <c r="C20" s="4" t="inlineStr">
        <is>
          <t>kg MS/d</t>
        </is>
      </c>
      <c r="D20" s="4" t="inlineStr"/>
      <c r="E20" s="4" t="inlineStr"/>
      <c r="F20" s="4" t="inlineStr"/>
    </row>
    <row r="21">
      <c r="A21" s="4" t="inlineStr">
        <is>
          <t>Volumen lodos al 4%</t>
        </is>
      </c>
      <c r="B21" s="6">
        <f>B20/(1000*0.04)</f>
        <v/>
      </c>
      <c r="C21" s="4" t="inlineStr">
        <is>
          <t>m3/d</t>
        </is>
      </c>
      <c r="D21" s="4" t="inlineStr"/>
      <c r="E21" s="4" t="inlineStr"/>
      <c r="F21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de Tanque Séptico - Resumen</t>
        </is>
      </c>
    </row>
    <row r="2">
      <c r="A2" s="9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Volumen útil</t>
        </is>
      </c>
      <c r="B5" s="10">
        <f>Calculos!B15</f>
        <v/>
      </c>
      <c r="C5" s="4" t="inlineStr">
        <is>
          <t>m3</t>
        </is>
      </c>
      <c r="D5" s="11">
        <f>Calculos!E19</f>
        <v/>
      </c>
      <c r="E5" s="4" t="inlineStr">
        <is>
          <t>Guía Módulo 1</t>
        </is>
      </c>
      <c r="F5" s="4" t="inlineStr"/>
    </row>
    <row r="6">
      <c r="A6" s="4" t="inlineStr">
        <is>
          <t>Dimensiones L x A</t>
        </is>
      </c>
      <c r="B6" s="10">
        <f>TEXT(Calculos!B18,"0.00")&amp;" x "&amp;TEXT(Calculos!B17,"0.00")</f>
        <v/>
      </c>
      <c r="C6" s="4" t="inlineStr">
        <is>
          <t>m</t>
        </is>
      </c>
      <c r="D6" s="11" t="inlineStr">
        <is>
          <t>OK</t>
        </is>
      </c>
      <c r="E6" s="4" t="inlineStr">
        <is>
          <t>Guía Módulo 1</t>
        </is>
      </c>
      <c r="F6" s="4" t="inlineStr"/>
    </row>
    <row r="7">
      <c r="A7" s="4" t="inlineStr">
        <is>
          <t>Lodos</t>
        </is>
      </c>
      <c r="B7" s="10">
        <f>Calculos!B20</f>
        <v/>
      </c>
      <c r="C7" s="4" t="inlineStr">
        <is>
          <t>kg MS/d</t>
        </is>
      </c>
      <c r="D7" s="11" t="inlineStr">
        <is>
          <t>Estimado</t>
        </is>
      </c>
      <c r="E7" s="4" t="inlineStr">
        <is>
          <t>Guía Módulo 1</t>
        </is>
      </c>
      <c r="F7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2" t="inlineStr">
        <is>
          <t>Fuente</t>
        </is>
      </c>
      <c r="B4" s="12" t="inlineStr">
        <is>
          <t>Contenido</t>
        </is>
      </c>
      <c r="C4" s="12" t="inlineStr">
        <is>
          <t>URL</t>
        </is>
      </c>
      <c r="D4" s="12" t="inlineStr">
        <is>
          <t>Nivel</t>
        </is>
      </c>
      <c r="E4" s="12" t="inlineStr">
        <is>
          <t>Aplicación</t>
        </is>
      </c>
      <c r="F4" s="12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/>
    <row r="8"/>
    <row r="9"/>
    <row r="10">
      <c r="A10" s="13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2026-09-14T23:24:45Z</dcterms:modified>
</cp:coreProperties>
</file>