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500" firstSheet="0" activeTab="3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Esquemas" sheetId="4" state="visible" r:id="rId4"/>
  </sheets>
  <definedNames/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charset val="1"/>
      <family val="2"/>
      <color theme="1"/>
      <sz val="11"/>
    </font>
    <font>
      <name val="Arial"/>
      <charset val="1"/>
      <b val="1"/>
      <color rgb="FFFFFFFF"/>
      <sz val="14"/>
    </font>
    <font>
      <name val="Arial"/>
      <charset val="1"/>
      <i val="1"/>
      <color rgb="FFC00000"/>
      <sz val="10"/>
    </font>
    <font>
      <name val="Arial"/>
      <charset val="1"/>
      <b val="1"/>
      <sz val="11"/>
    </font>
    <font>
      <name val="Arial"/>
      <charset val="1"/>
      <color rgb="FF000000"/>
      <sz val="11"/>
    </font>
    <font>
      <name val="Arial"/>
      <charset val="1"/>
      <color rgb="FF0000FF"/>
      <sz val="11"/>
    </font>
    <font>
      <name val="Arial"/>
      <charset val="1"/>
      <i val="1"/>
      <color rgb="FF595959"/>
      <sz val="9"/>
    </font>
    <font>
      <name val="Arial"/>
      <charset val="1"/>
      <color rgb="FF008000"/>
      <sz val="11"/>
    </font>
  </fonts>
  <fills count="5">
    <fill>
      <patternFill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BDD7EE"/>
        <bgColor rgb="FF99CCFF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6" fillId="0" borderId="0" applyAlignment="1" pivotButton="0" quotePrefix="0" xfId="0">
      <alignment wrapText="1"/>
    </xf>
    <xf numFmtId="0" fontId="3" fillId="3" borderId="0" pivotButton="0" quotePrefix="0" xfId="0"/>
    <xf numFmtId="0" fontId="6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0" borderId="0" pivotButton="0" quotePrefix="0" xfId="0"/>
    <xf numFmtId="0" fontId="3" fillId="3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1" fontId="5" fillId="4" borderId="1" pivotButton="0" quotePrefix="0" xfId="0"/>
    <xf numFmtId="2" fontId="5" fillId="4" borderId="1" pivotButton="0" quotePrefix="0" xfId="0"/>
    <xf numFmtId="164" fontId="4" fillId="0" borderId="1" pivotButton="0" quotePrefix="0" xfId="0"/>
    <xf numFmtId="0" fontId="0" fillId="0" borderId="1" pivotButton="0" quotePrefix="0" xfId="0"/>
    <xf numFmtId="2" fontId="4" fillId="0" borderId="1" pivotButton="0" quotePrefix="0" xfId="0"/>
    <xf numFmtId="0" fontId="3" fillId="0" borderId="1" pivotButton="0" quotePrefix="0" xfId="0"/>
    <xf numFmtId="2" fontId="3" fillId="0" borderId="1" pivotButton="0" quotePrefix="0" xfId="0"/>
    <xf numFmtId="2" fontId="7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3</row>
      <rowOff>0</rowOff>
    </from>
    <to>
      <col>12</col>
      <colOff>561960</colOff>
      <row>41</row>
      <rowOff>171360</rowOff>
    </to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685800"/>
          <a:ext cx="7429320" cy="74102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11</col>
      <colOff>0</colOff>
      <row>3</row>
      <rowOff>30480</rowOff>
    </from>
    <to>
      <col>23</col>
      <colOff>91440</colOff>
      <row>55</row>
      <rowOff>27960</rowOff>
    </to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6080760" y="701040"/>
          <a:ext cx="7223760" cy="95072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77</row>
      <rowOff>0</rowOff>
    </from>
    <to>
      <col>12</col>
      <colOff>561960</colOff>
      <row>111</row>
      <rowOff>123480</rowOff>
    </to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14782680"/>
          <a:ext cx="7429320" cy="6600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zoomScaleNormal="100" workbookViewId="0">
      <selection activeCell="C17" sqref="C17"/>
    </sheetView>
  </sheetViews>
  <sheetFormatPr baseColWidth="10" defaultColWidth="8.6640625" defaultRowHeight="14.4"/>
  <cols>
    <col width="52" customWidth="1" style="8" min="1" max="1"/>
    <col width="10" customWidth="1" style="8" min="2" max="2"/>
    <col width="12" customWidth="1" style="8" min="3" max="3"/>
    <col width="14" customWidth="1" style="8" min="4" max="4"/>
  </cols>
  <sheetData>
    <row r="1" ht="21.75" customHeight="1" s="8">
      <c r="A1" s="7" t="inlineStr">
        <is>
          <t>TANQUE IMHOFF - DATOS DE ENTRADA</t>
        </is>
      </c>
    </row>
    <row r="2" ht="15" customHeight="1" s="8">
      <c r="A2" s="6" t="inlineStr">
        <is>
          <t>Celdas amarillas: editar con los datos reales del proyecto. Valores mostrados son de ejemplo.</t>
        </is>
      </c>
    </row>
    <row r="3"/>
    <row r="4" ht="15" customHeight="1" s="8">
      <c r="A4" s="9" t="inlineStr">
        <is>
          <t>Parámetro</t>
        </is>
      </c>
      <c r="B4" s="9" t="inlineStr">
        <is>
          <t>Símbolo</t>
        </is>
      </c>
      <c r="C4" s="9" t="inlineStr">
        <is>
          <t>Valor</t>
        </is>
      </c>
      <c r="D4" s="9" t="inlineStr">
        <is>
          <t>Unidad</t>
        </is>
      </c>
    </row>
    <row r="5" ht="15" customHeight="1" s="8">
      <c r="A5" s="10" t="inlineStr">
        <is>
          <t>Población de diseño</t>
        </is>
      </c>
      <c r="B5" s="11" t="inlineStr">
        <is>
          <t>P</t>
        </is>
      </c>
      <c r="C5" s="12" t="n">
        <v>1000</v>
      </c>
      <c r="D5" s="11" t="inlineStr">
        <is>
          <t>hab</t>
        </is>
      </c>
    </row>
    <row r="6" ht="15" customHeight="1" s="8">
      <c r="A6" s="10" t="inlineStr">
        <is>
          <t>Dotación de agua potable</t>
        </is>
      </c>
      <c r="B6" s="11" t="inlineStr">
        <is>
          <t>Dot</t>
        </is>
      </c>
      <c r="C6" s="12" t="n">
        <v>150</v>
      </c>
      <c r="D6" s="11" t="inlineStr">
        <is>
          <t>L/hab/día</t>
        </is>
      </c>
    </row>
    <row r="7" ht="15" customHeight="1" s="8">
      <c r="A7" s="10" t="inlineStr">
        <is>
          <t>Coeficiente de retorno</t>
        </is>
      </c>
      <c r="B7" s="11" t="inlineStr">
        <is>
          <t>C</t>
        </is>
      </c>
      <c r="C7" s="13" t="n">
        <v>0.8</v>
      </c>
      <c r="D7" s="11" t="inlineStr">
        <is>
          <t>-</t>
        </is>
      </c>
    </row>
    <row r="8" ht="15" customHeight="1" s="8">
      <c r="A8" s="10" t="inlineStr">
        <is>
          <t>Temperatura media del agua residual</t>
        </is>
      </c>
      <c r="B8" s="11" t="inlineStr">
        <is>
          <t>T</t>
        </is>
      </c>
      <c r="C8" s="12" t="n">
        <v>18</v>
      </c>
      <c r="D8" s="11" t="inlineStr">
        <is>
          <t>°C</t>
        </is>
      </c>
    </row>
    <row r="9" ht="15" customHeight="1" s="8">
      <c r="A9" s="10" t="inlineStr">
        <is>
          <t>Volumen unitario de digestión (según T, tabla Fair-Moore)</t>
        </is>
      </c>
      <c r="B9" s="11" t="inlineStr">
        <is>
          <t>Vd</t>
        </is>
      </c>
      <c r="C9" s="12" t="n">
        <v>70</v>
      </c>
      <c r="D9" s="11" t="inlineStr">
        <is>
          <t>L/hab</t>
        </is>
      </c>
    </row>
    <row r="10" ht="15" customHeight="1" s="8">
      <c r="A10" s="10" t="inlineStr">
        <is>
          <t>Tiempo de retención hidráulico adoptado (sedimentación)</t>
        </is>
      </c>
      <c r="B10" s="11" t="inlineStr">
        <is>
          <t>t</t>
        </is>
      </c>
      <c r="C10" s="13" t="n">
        <v>2</v>
      </c>
      <c r="D10" s="11" t="inlineStr">
        <is>
          <t>h</t>
        </is>
      </c>
    </row>
    <row r="11" ht="15" customHeight="1" s="8">
      <c r="A11" s="10" t="inlineStr">
        <is>
          <t>Carga superficial adoptada</t>
        </is>
      </c>
      <c r="B11" s="11" t="inlineStr">
        <is>
          <t>Cs</t>
        </is>
      </c>
      <c r="C11" s="13" t="n">
        <v>1.2</v>
      </c>
      <c r="D11" s="11" t="inlineStr">
        <is>
          <t>m³/m²·h</t>
        </is>
      </c>
    </row>
    <row r="12" ht="15" customHeight="1" s="8">
      <c r="A12" s="10" t="inlineStr">
        <is>
          <t>Relación Largo/Ancho adoptada</t>
        </is>
      </c>
      <c r="B12" s="11" t="inlineStr">
        <is>
          <t>L/A</t>
        </is>
      </c>
      <c r="C12" s="12" t="n">
        <v>3</v>
      </c>
      <c r="D12" s="11" t="inlineStr">
        <is>
          <t>-</t>
        </is>
      </c>
    </row>
    <row r="13" ht="15" customHeight="1" s="8">
      <c r="A13" s="10" t="inlineStr">
        <is>
          <t>Profundidad zona rectangular de sedimentación</t>
        </is>
      </c>
      <c r="B13" s="11" t="inlineStr">
        <is>
          <t>Hr</t>
        </is>
      </c>
      <c r="C13" s="13" t="n">
        <v>1.8</v>
      </c>
      <c r="D13" s="11" t="inlineStr">
        <is>
          <t>m</t>
        </is>
      </c>
    </row>
    <row r="14" ht="15" customHeight="1" s="8">
      <c r="A14" s="10" t="inlineStr">
        <is>
          <t>Ángulo de las paredes de la tolva (con la horizontal)</t>
        </is>
      </c>
      <c r="B14" s="11" t="inlineStr">
        <is>
          <t>α</t>
        </is>
      </c>
      <c r="C14" s="12" t="n">
        <v>55</v>
      </c>
      <c r="D14" s="11" t="inlineStr">
        <is>
          <t>°</t>
        </is>
      </c>
    </row>
    <row r="15" ht="15" customHeight="1" s="8">
      <c r="A15" s="10" t="inlineStr">
        <is>
          <t>Ancho de la ranura de fondo</t>
        </is>
      </c>
      <c r="B15" s="11" t="inlineStr">
        <is>
          <t>a</t>
        </is>
      </c>
      <c r="C15" s="13" t="n">
        <v>0.2</v>
      </c>
      <c r="D15" s="11" t="inlineStr">
        <is>
          <t>m</t>
        </is>
      </c>
    </row>
    <row r="16" ht="15" customHeight="1" s="8">
      <c r="A16" s="10" t="inlineStr">
        <is>
          <t>Ancho libre de la zona de ventilación (por lado)</t>
        </is>
      </c>
      <c r="B16" s="11" t="inlineStr">
        <is>
          <t>av</t>
        </is>
      </c>
      <c r="C16" s="13" t="n">
        <v>1</v>
      </c>
      <c r="D16" s="11" t="inlineStr">
        <is>
          <t>m</t>
        </is>
      </c>
    </row>
    <row r="17" ht="15" customHeight="1" s="8">
      <c r="A17" s="10" t="inlineStr">
        <is>
          <t>Borde libre</t>
        </is>
      </c>
      <c r="B17" s="11" t="inlineStr">
        <is>
          <t>bl</t>
        </is>
      </c>
      <c r="C17" s="13" t="n">
        <v>0.4</v>
      </c>
      <c r="D17" s="11" t="inlineStr">
        <is>
          <t>m</t>
        </is>
      </c>
    </row>
    <row r="18"/>
    <row r="19" ht="39.75" customHeight="1" s="8">
      <c r="A19" s="5" t="inlineStr">
        <is>
          <t>Fuente de valores típicos: OPS/CEPIS - Guía para el diseño de tanques sépticos e Imhoff; RAS-2000 (Colombia); OS.070 Norma Técnica de Saneamiento (Perú). Verificar y ajustar según estudio de campo y ensayo de tratabilidad del proyecto real.</t>
        </is>
      </c>
    </row>
  </sheetData>
  <mergeCells count="3">
    <mergeCell ref="A1:D1"/>
    <mergeCell ref="A2:D2"/>
    <mergeCell ref="A19:D19"/>
  </mergeCell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zoomScaleNormal="100" workbookViewId="0">
      <selection activeCell="A25" sqref="A25"/>
    </sheetView>
  </sheetViews>
  <sheetFormatPr baseColWidth="10" defaultColWidth="8.6640625" defaultRowHeight="14.4"/>
  <cols>
    <col width="58" customWidth="1" style="8" min="1" max="1"/>
    <col width="12" customWidth="1" style="8" min="2" max="3"/>
  </cols>
  <sheetData>
    <row r="1" ht="21.75" customHeight="1" s="8">
      <c r="A1" s="7" t="inlineStr">
        <is>
          <t>TANQUE IMHOFF - MEMORIA DE CALCULO</t>
        </is>
      </c>
    </row>
    <row r="2"/>
    <row r="3" ht="15" customHeight="1" s="8">
      <c r="A3" s="9" t="inlineStr">
        <is>
          <t>Descripcion</t>
        </is>
      </c>
      <c r="B3" s="9" t="inlineStr">
        <is>
          <t>Valor</t>
        </is>
      </c>
      <c r="C3" s="9" t="inlineStr">
        <is>
          <t>Unidad</t>
        </is>
      </c>
    </row>
    <row r="4" ht="15" customHeight="1" s="8">
      <c r="A4" s="4" t="inlineStr">
        <is>
          <t>1. Caudales de diseno</t>
        </is>
      </c>
    </row>
    <row r="5" ht="15" customHeight="1" s="8">
      <c r="A5" s="10" t="inlineStr">
        <is>
          <t>Caudal medio diario (Qm)</t>
        </is>
      </c>
      <c r="B5" s="14">
        <f>'Datos de Entrada'!C5*'Datos de Entrada'!C6*'Datos de Entrada'!C7/86400</f>
        <v/>
      </c>
      <c r="C5" s="15" t="inlineStr">
        <is>
          <t>L/s</t>
        </is>
      </c>
    </row>
    <row r="6" ht="15" customHeight="1" s="8">
      <c r="A6" s="10" t="inlineStr">
        <is>
          <t>Factor punta de Harmon (M)</t>
        </is>
      </c>
      <c r="B6" s="16">
        <f>1+14/(4+SQRT('Datos de Entrada'!C5/1000))</f>
        <v/>
      </c>
      <c r="C6" s="15" t="inlineStr">
        <is>
          <t>-</t>
        </is>
      </c>
    </row>
    <row r="7" ht="15" customHeight="1" s="8">
      <c r="A7" s="10" t="inlineStr">
        <is>
          <t>Caudal maximo horario (Qmax)</t>
        </is>
      </c>
      <c r="B7" s="14">
        <f>B5*B6</f>
        <v/>
      </c>
      <c r="C7" s="15" t="inlineStr">
        <is>
          <t>L/s</t>
        </is>
      </c>
    </row>
    <row r="8" ht="15" customHeight="1" s="8">
      <c r="A8" s="10" t="inlineStr">
        <is>
          <t>Caudal maximo horario (Qmax)</t>
        </is>
      </c>
      <c r="B8" s="16">
        <f>B7*3.6</f>
        <v/>
      </c>
      <c r="C8" s="15" t="inlineStr">
        <is>
          <t>m3/h</t>
        </is>
      </c>
    </row>
    <row r="9" ht="15" customHeight="1" s="8">
      <c r="A9" s="10" t="inlineStr">
        <is>
          <t>Caudal maximo diario</t>
        </is>
      </c>
      <c r="B9" s="16">
        <f>B8*24</f>
        <v/>
      </c>
      <c r="C9" s="15" t="inlineStr">
        <is>
          <t>m3/dia</t>
        </is>
      </c>
    </row>
    <row r="10"/>
    <row r="11" ht="15" customHeight="1" s="8">
      <c r="A11" s="4" t="inlineStr">
        <is>
          <t>2. Camara de sedimentacion</t>
        </is>
      </c>
    </row>
    <row r="12" ht="15" customHeight="1" s="8">
      <c r="A12" s="10" t="inlineStr">
        <is>
          <t>Volumen requerido de sedimentacion (V)</t>
        </is>
      </c>
      <c r="B12" s="16">
        <f>B8*'Datos de Entrada'!C10</f>
        <v/>
      </c>
      <c r="C12" s="15" t="inlineStr">
        <is>
          <t>m3</t>
        </is>
      </c>
    </row>
    <row r="13" ht="15" customHeight="1" s="8">
      <c r="A13" s="10" t="inlineStr">
        <is>
          <t>Area superficial requerida (As)</t>
        </is>
      </c>
      <c r="B13" s="16">
        <f>B8/'Datos de Entrada'!C11</f>
        <v/>
      </c>
      <c r="C13" s="15" t="inlineStr">
        <is>
          <t>m2</t>
        </is>
      </c>
    </row>
    <row r="14" ht="15" customHeight="1" s="8">
      <c r="A14" s="10" t="inlineStr">
        <is>
          <t>Ancho de la camara de sedimentacion (b)</t>
        </is>
      </c>
      <c r="B14" s="16">
        <f>SQRT(B13/'Datos de Entrada'!C12)</f>
        <v/>
      </c>
      <c r="C14" s="15" t="inlineStr">
        <is>
          <t>m</t>
        </is>
      </c>
    </row>
    <row r="15" ht="15" customHeight="1" s="8">
      <c r="A15" s="10" t="inlineStr">
        <is>
          <t>Largo de la camara de sedimentacion (L)</t>
        </is>
      </c>
      <c r="B15" s="16">
        <f>B14*'Datos de Entrada'!C12</f>
        <v/>
      </c>
      <c r="C15" s="15" t="inlineStr">
        <is>
          <t>m</t>
        </is>
      </c>
    </row>
    <row r="16" ht="15" customHeight="1" s="8">
      <c r="A16" s="10" t="inlineStr">
        <is>
          <t>Altura de la tolva de sedimentacion</t>
        </is>
      </c>
      <c r="B16" s="16">
        <f>((B14-'Datos de Entrada'!C15)/2)*TAN(RADIANS('Datos de Entrada'!C14))</f>
        <v/>
      </c>
      <c r="C16" s="15" t="inlineStr">
        <is>
          <t>m</t>
        </is>
      </c>
    </row>
    <row r="17" ht="15" customHeight="1" s="8">
      <c r="A17" s="10" t="inlineStr">
        <is>
          <t>Volumen de la tolva</t>
        </is>
      </c>
      <c r="B17" s="16">
        <f>((B14+'Datos de Entrada'!C15)/2)*B16*B15</f>
        <v/>
      </c>
      <c r="C17" s="15" t="inlineStr">
        <is>
          <t>m3</t>
        </is>
      </c>
    </row>
    <row r="18" ht="15" customHeight="1" s="8">
      <c r="A18" s="10" t="inlineStr">
        <is>
          <t>Volumen de la zona rectangular</t>
        </is>
      </c>
      <c r="B18" s="16">
        <f>B14*B15*'Datos de Entrada'!C13</f>
        <v/>
      </c>
      <c r="C18" s="15" t="inlineStr">
        <is>
          <t>m3</t>
        </is>
      </c>
    </row>
    <row r="19" ht="15" customHeight="1" s="8">
      <c r="A19" s="17" t="inlineStr">
        <is>
          <t>Volumen total sedimentacion (verificacion &gt;= V requerido)</t>
        </is>
      </c>
      <c r="B19" s="18">
        <f>B17+B18</f>
        <v/>
      </c>
      <c r="C19" s="15" t="inlineStr">
        <is>
          <t>m3</t>
        </is>
      </c>
    </row>
    <row r="20" ht="15" customHeight="1" s="8">
      <c r="A20" s="10" t="inlineStr">
        <is>
          <t>Profundidad total de sedimentacion</t>
        </is>
      </c>
      <c r="B20" s="16">
        <f>'Datos de Entrada'!C13+B16</f>
        <v/>
      </c>
      <c r="C20" s="15" t="inlineStr">
        <is>
          <t>m</t>
        </is>
      </c>
    </row>
    <row r="21"/>
    <row r="22" ht="15" customHeight="1" s="8">
      <c r="A22" s="4" t="inlineStr">
        <is>
          <t>3. Camara de digestion</t>
        </is>
      </c>
    </row>
    <row r="23" ht="15" customHeight="1" s="8">
      <c r="A23" s="10" t="inlineStr">
        <is>
          <t>Volumen de digestion requerido</t>
        </is>
      </c>
      <c r="B23" s="16">
        <f>'Datos de Entrada'!C5*'Datos de Entrada'!C9/1000</f>
        <v/>
      </c>
      <c r="C23" s="15" t="inlineStr">
        <is>
          <t>m3</t>
        </is>
      </c>
    </row>
    <row r="24" ht="15" customHeight="1" s="8">
      <c r="A24" s="10" t="inlineStr">
        <is>
          <t>Ancho total del tanque (incluye zonas de ventilacion)</t>
        </is>
      </c>
      <c r="B24" s="16">
        <f>B14+2*'Datos de Entrada'!C16</f>
        <v/>
      </c>
      <c r="C24" s="15" t="inlineStr">
        <is>
          <t>m</t>
        </is>
      </c>
    </row>
    <row r="25" ht="15" customHeight="1" s="8">
      <c r="A25" s="10" t="inlineStr">
        <is>
          <t>Area disponible para camara de digestion</t>
        </is>
      </c>
      <c r="B25" s="16">
        <f>B15*B24</f>
        <v/>
      </c>
      <c r="C25" s="15" t="inlineStr">
        <is>
          <t>m2</t>
        </is>
      </c>
    </row>
    <row r="26" ht="15" customHeight="1" s="8">
      <c r="A26" s="10" t="inlineStr">
        <is>
          <t>Profundidad de digestion (zona recta)</t>
        </is>
      </c>
      <c r="B26" s="16">
        <f>B23/B25</f>
        <v/>
      </c>
      <c r="C26" s="15" t="inlineStr">
        <is>
          <t>m</t>
        </is>
      </c>
    </row>
    <row r="27"/>
    <row r="28" ht="15" customHeight="1" s="8">
      <c r="A28" s="4" t="inlineStr">
        <is>
          <t>4. Dimensiones totales del tanque</t>
        </is>
      </c>
    </row>
    <row r="29" ht="15" customHeight="1" s="8">
      <c r="A29" s="17" t="inlineStr">
        <is>
          <t>Ancho total del tanque</t>
        </is>
      </c>
      <c r="B29" s="18">
        <f>B24</f>
        <v/>
      </c>
      <c r="C29" s="15" t="inlineStr">
        <is>
          <t>m</t>
        </is>
      </c>
    </row>
    <row r="30" ht="15" customHeight="1" s="8">
      <c r="A30" s="17" t="inlineStr">
        <is>
          <t>Largo total del tanque</t>
        </is>
      </c>
      <c r="B30" s="18">
        <f>B15</f>
        <v/>
      </c>
      <c r="C30" s="15" t="inlineStr">
        <is>
          <t>m</t>
        </is>
      </c>
    </row>
    <row r="31" ht="15" customHeight="1" s="8">
      <c r="A31" s="17" t="inlineStr">
        <is>
          <t>Profundidad total (sedimentacion + digestion + borde libre)</t>
        </is>
      </c>
      <c r="B31" s="18">
        <f>B20+B26+'Datos de Entrada'!C17</f>
        <v/>
      </c>
      <c r="C31" s="15" t="inlineStr">
        <is>
          <t>m</t>
        </is>
      </c>
    </row>
    <row r="32" ht="15" customHeight="1" s="8">
      <c r="A32" s="17" t="inlineStr">
        <is>
          <t>Volumen total aproximado del tanque</t>
        </is>
      </c>
      <c r="B32" s="18">
        <f>B29*B30*B31</f>
        <v/>
      </c>
      <c r="C32" s="15" t="inlineStr">
        <is>
          <t>m3</t>
        </is>
      </c>
    </row>
  </sheetData>
  <mergeCells count="5">
    <mergeCell ref="A1:D1"/>
    <mergeCell ref="A28:C28"/>
    <mergeCell ref="A11:C11"/>
    <mergeCell ref="A22:C22"/>
    <mergeCell ref="A4:C4"/>
  </mergeCell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zoomScaleNormal="100" workbookViewId="0">
      <selection activeCell="A1" sqref="A1:C1"/>
    </sheetView>
  </sheetViews>
  <sheetFormatPr baseColWidth="10" defaultColWidth="8.6640625" defaultRowHeight="14.4"/>
  <cols>
    <col width="46" customWidth="1" style="8" min="1" max="1"/>
    <col width="12" customWidth="1" style="8" min="2" max="3"/>
  </cols>
  <sheetData>
    <row r="1" ht="21.75" customHeight="1" s="8">
      <c r="A1" s="7" t="inlineStr">
        <is>
          <t>TANQUE IMHOFF - RESUMEN DE DISENO</t>
        </is>
      </c>
    </row>
    <row r="2"/>
    <row r="3" ht="15" customHeight="1" s="8">
      <c r="A3" s="9" t="inlineStr">
        <is>
          <t>Elemento</t>
        </is>
      </c>
      <c r="B3" s="9" t="inlineStr">
        <is>
          <t>Valor</t>
        </is>
      </c>
      <c r="C3" s="9" t="inlineStr">
        <is>
          <t>Unidad</t>
        </is>
      </c>
    </row>
    <row r="4" ht="15" customHeight="1" s="8">
      <c r="A4" s="10" t="inlineStr">
        <is>
          <t>Caudal medio diario</t>
        </is>
      </c>
      <c r="B4" s="19">
        <f>Calculos!B5</f>
        <v/>
      </c>
      <c r="C4" s="11" t="inlineStr">
        <is>
          <t>L/s</t>
        </is>
      </c>
    </row>
    <row r="5" ht="15" customHeight="1" s="8">
      <c r="A5" s="10" t="inlineStr">
        <is>
          <t>Caudal maximo horario</t>
        </is>
      </c>
      <c r="B5" s="19">
        <f>Calculos!B7</f>
        <v/>
      </c>
      <c r="C5" s="11" t="inlineStr">
        <is>
          <t>L/s</t>
        </is>
      </c>
    </row>
    <row r="6" ht="15" customHeight="1" s="8">
      <c r="A6" s="10" t="inlineStr">
        <is>
          <t>Ancho de la camara de sedimentacion</t>
        </is>
      </c>
      <c r="B6" s="19">
        <f>Calculos!B14</f>
        <v/>
      </c>
      <c r="C6" s="11" t="inlineStr">
        <is>
          <t>m</t>
        </is>
      </c>
    </row>
    <row r="7" ht="15" customHeight="1" s="8">
      <c r="A7" s="10" t="inlineStr">
        <is>
          <t>Largo de la camara de sedimentacion</t>
        </is>
      </c>
      <c r="B7" s="19">
        <f>Calculos!B15</f>
        <v/>
      </c>
      <c r="C7" s="11" t="inlineStr">
        <is>
          <t>m</t>
        </is>
      </c>
    </row>
    <row r="8" ht="15" customHeight="1" s="8">
      <c r="A8" s="10" t="inlineStr">
        <is>
          <t>Profundidad total de sedimentacion</t>
        </is>
      </c>
      <c r="B8" s="19">
        <f>Calculos!B20</f>
        <v/>
      </c>
      <c r="C8" s="11" t="inlineStr">
        <is>
          <t>m</t>
        </is>
      </c>
    </row>
    <row r="9" ht="15" customHeight="1" s="8">
      <c r="A9" s="10" t="inlineStr">
        <is>
          <t>Ancho de la ranura de fondo</t>
        </is>
      </c>
      <c r="B9" s="19">
        <f>'Datos de Entrada'!C15</f>
        <v/>
      </c>
      <c r="C9" s="11" t="inlineStr">
        <is>
          <t>m</t>
        </is>
      </c>
    </row>
    <row r="10" ht="15" customHeight="1" s="8">
      <c r="A10" s="10" t="inlineStr">
        <is>
          <t>Volumen de la camara de digestion</t>
        </is>
      </c>
      <c r="B10" s="19">
        <f>Calculos!B23</f>
        <v/>
      </c>
      <c r="C10" s="11" t="inlineStr">
        <is>
          <t>m3</t>
        </is>
      </c>
    </row>
    <row r="11" ht="15" customHeight="1" s="8">
      <c r="A11" s="10" t="inlineStr">
        <is>
          <t>Profundidad de digestion</t>
        </is>
      </c>
      <c r="B11" s="19">
        <f>Calculos!B26</f>
        <v/>
      </c>
      <c r="C11" s="11" t="inlineStr">
        <is>
          <t>m</t>
        </is>
      </c>
    </row>
    <row r="12" ht="15" customHeight="1" s="8">
      <c r="A12" s="10" t="inlineStr">
        <is>
          <t>Ancho total del tanque</t>
        </is>
      </c>
      <c r="B12" s="19">
        <f>Calculos!B29</f>
        <v/>
      </c>
      <c r="C12" s="11" t="inlineStr">
        <is>
          <t>m</t>
        </is>
      </c>
    </row>
    <row r="13" ht="15" customHeight="1" s="8">
      <c r="A13" s="10" t="inlineStr">
        <is>
          <t>Largo total del tanque</t>
        </is>
      </c>
      <c r="B13" s="19">
        <f>Calculos!B30</f>
        <v/>
      </c>
      <c r="C13" s="11" t="inlineStr">
        <is>
          <t>m</t>
        </is>
      </c>
    </row>
    <row r="14" ht="15" customHeight="1" s="8">
      <c r="A14" s="10" t="inlineStr">
        <is>
          <t>Profundidad total del tanque</t>
        </is>
      </c>
      <c r="B14" s="19">
        <f>Calculos!B31</f>
        <v/>
      </c>
      <c r="C14" s="11" t="inlineStr">
        <is>
          <t>m</t>
        </is>
      </c>
    </row>
    <row r="15" ht="15" customHeight="1" s="8">
      <c r="A15" s="10" t="inlineStr">
        <is>
          <t>Volumen total aproximado</t>
        </is>
      </c>
      <c r="B15" s="19">
        <f>Calculos!B32</f>
        <v/>
      </c>
      <c r="C15" s="11" t="inlineStr">
        <is>
          <t>m3</t>
        </is>
      </c>
    </row>
    <row r="16"/>
    <row r="17" ht="30" customHeight="1" s="8">
      <c r="A17" s="3" t="inlineStr">
        <is>
          <t>Recordatorio: el tanque debe ir precedido de rejas/cribado y desarenador, y el efluente requiere tratamiento secundario (filtro percolador, laguna, humedal, etc.).</t>
        </is>
      </c>
    </row>
  </sheetData>
  <mergeCells count="2">
    <mergeCell ref="A1:C1"/>
    <mergeCell ref="A17:C17"/>
  </mergeCell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"/>
  <sheetViews>
    <sheetView showGridLines="0" tabSelected="1" topLeftCell="A36" zoomScaleNormal="100" workbookViewId="0">
      <selection activeCell="I55" sqref="I55"/>
    </sheetView>
  </sheetViews>
  <sheetFormatPr baseColWidth="10" defaultColWidth="8.6640625" defaultRowHeight="14.4"/>
  <cols>
    <col width="2" customWidth="1" style="8" min="1" max="1"/>
  </cols>
  <sheetData>
    <row r="1" ht="24" customHeight="1" s="8">
      <c r="A1" s="2" t="inlineStr">
        <is>
          <t>TANQUE IMHOFF - ESQUEMAS DE LA ESTRUCTURA</t>
        </is>
      </c>
    </row>
    <row r="2">
      <c r="A2" s="6" t="inlineStr">
        <is>
          <t>Esquemas generados con las dimensiones calculadas en la hoja 'Calculos' (datos de ejemplo). Actualizar los esquemas si se modifican los datos de entrada.</t>
        </is>
      </c>
    </row>
  </sheetData>
  <mergeCells count="2">
    <mergeCell ref="A2:L2"/>
    <mergeCell ref="A1:L1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2026-09-14T22:37:04Z</dcterms:created>
  <dcterms:modified xmlns:dcterms="http://purl.org/dc/terms/" xmlns:xsi="http://www.w3.org/2001/XMLSchema-instance" xsi:type="dcterms:W3CDTF">2026-09-14T23:24:45Z</dcterms:modified>
  <cp:lastModifiedBy>Usuario</cp:lastModifiedBy>
  <cp:revision>0</cp:revision>
</cp:coreProperties>
</file>